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Thomas Fischer\Dropbox\Boulot\Collège Sismondi\OS Economie\3M\Différentes mesures d'élasticités\"/>
    </mc:Choice>
  </mc:AlternateContent>
  <xr:revisionPtr revIDLastSave="0" documentId="13_ncr:1_{C4B524DB-D5FE-4AE8-A504-981C6E3E1AFA}" xr6:coauthVersionLast="47" xr6:coauthVersionMax="47" xr10:uidLastSave="{00000000-0000-0000-0000-000000000000}"/>
  <bookViews>
    <workbookView xWindow="28680" yWindow="600" windowWidth="29040" windowHeight="15720" xr2:uid="{00000000-000D-0000-FFFF-FFFF00000000}"/>
  </bookViews>
  <sheets>
    <sheet name="Calculs" sheetId="1" r:id="rId1"/>
  </sheets>
  <definedNames>
    <definedName name="solver_adj" localSheetId="0">Calculs!$C$24</definedName>
    <definedName name="solver_lhs1" localSheetId="0">Calculs!$C$24</definedName>
    <definedName name="solver_opt" localSheetId="0">Calculs!$G$24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B39" i="1"/>
  <c r="E45" i="1"/>
  <c r="G45" i="1" s="1"/>
  <c r="E31" i="1"/>
  <c r="G31" i="1" s="1"/>
  <c r="E6" i="1"/>
  <c r="G6" i="1" s="1"/>
  <c r="D26" i="1"/>
  <c r="C26" i="1" s="1"/>
  <c r="C53" i="1"/>
  <c r="B53" i="1"/>
  <c r="C48" i="1"/>
  <c r="E48" i="1" s="1"/>
  <c r="C34" i="1"/>
  <c r="E34" i="1" s="1"/>
  <c r="G24" i="1"/>
  <c r="D24" i="1"/>
  <c r="E24" i="1" s="1"/>
  <c r="F24" i="1" s="1"/>
  <c r="C16" i="1"/>
  <c r="B16" i="1"/>
  <c r="C11" i="1"/>
  <c r="D11" i="1" s="1"/>
  <c r="E11" i="1" s="1"/>
  <c r="C10" i="1"/>
  <c r="D10" i="1" s="1"/>
  <c r="E10" i="1" s="1"/>
  <c r="C9" i="1"/>
  <c r="D9" i="1" s="1"/>
  <c r="E9" i="1" s="1"/>
  <c r="C41" i="1" l="1"/>
  <c r="E41" i="1" s="1"/>
  <c r="E26" i="1"/>
  <c r="F26" i="1"/>
  <c r="C20" i="1"/>
  <c r="D20" i="1" s="1"/>
  <c r="E20" i="1" s="1"/>
  <c r="C18" i="1"/>
  <c r="D18" i="1" s="1"/>
  <c r="E18" i="1" s="1"/>
  <c r="C55" i="1"/>
  <c r="E55" i="1" s="1"/>
  <c r="D48" i="1"/>
  <c r="C19" i="1"/>
  <c r="D19" i="1" s="1"/>
  <c r="E19" i="1" s="1"/>
  <c r="D34" i="1"/>
  <c r="D41" i="1" l="1"/>
  <c r="D55" i="1"/>
</calcChain>
</file>

<file path=xl/sharedStrings.xml><?xml version="1.0" encoding="utf-8"?>
<sst xmlns="http://schemas.openxmlformats.org/spreadsheetml/2006/main" count="106" uniqueCount="53">
  <si>
    <t>Bien A</t>
  </si>
  <si>
    <t>Avant</t>
  </si>
  <si>
    <t>Après</t>
  </si>
  <si>
    <t>P</t>
  </si>
  <si>
    <t>Q</t>
  </si>
  <si>
    <t>Calcul</t>
  </si>
  <si>
    <t>Valeur absolue</t>
  </si>
  <si>
    <t>Commentaire</t>
  </si>
  <si>
    <t>Calculs avec une fonction de demande :</t>
  </si>
  <si>
    <t>Fonction de demande</t>
  </si>
  <si>
    <r>
      <rPr>
        <b/>
        <sz val="10"/>
        <color theme="1"/>
        <rFont val="Arial"/>
        <family val="2"/>
      </rPr>
      <t>q</t>
    </r>
    <r>
      <rPr>
        <sz val="10"/>
        <color theme="1"/>
        <rFont val="Arial"/>
        <family val="2"/>
      </rPr>
      <t xml:space="preserve"> = </t>
    </r>
  </si>
  <si>
    <t>p</t>
  </si>
  <si>
    <t>Elasticité-prix ponctuelle (Epp)</t>
  </si>
  <si>
    <t xml:space="preserve">q = </t>
  </si>
  <si>
    <t>Prix Bien A</t>
  </si>
  <si>
    <t>DT ou RT</t>
  </si>
  <si>
    <t>Elasticité-revenu (Er)</t>
  </si>
  <si>
    <t>R</t>
  </si>
  <si>
    <t>Commentaire 1</t>
  </si>
  <si>
    <t>Commentaire 2</t>
  </si>
  <si>
    <t>Elasticité-prix croisée (Eba)</t>
  </si>
  <si>
    <t>Biens</t>
  </si>
  <si>
    <r>
      <rPr>
        <sz val="10"/>
        <color theme="1"/>
        <rFont val="Arial"/>
        <family val="2"/>
      </rPr>
      <t>P</t>
    </r>
    <r>
      <rPr>
        <vertAlign val="subscript"/>
        <sz val="10"/>
        <color theme="1"/>
        <rFont val="Arial"/>
        <family val="2"/>
      </rPr>
      <t>a</t>
    </r>
  </si>
  <si>
    <r>
      <rPr>
        <sz val="10"/>
        <color theme="1"/>
        <rFont val="Arial"/>
        <family val="2"/>
      </rPr>
      <t>Q</t>
    </r>
    <r>
      <rPr>
        <vertAlign val="subscript"/>
        <sz val="10"/>
        <color theme="1"/>
        <rFont val="Arial"/>
        <family val="2"/>
      </rPr>
      <t>b</t>
    </r>
  </si>
  <si>
    <r>
      <rPr>
        <b/>
        <sz val="10"/>
        <color theme="1"/>
        <rFont val="Arial"/>
        <family val="2"/>
      </rPr>
      <t>q</t>
    </r>
    <r>
      <rPr>
        <b/>
        <vertAlign val="sub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= </t>
    </r>
  </si>
  <si>
    <r>
      <rPr>
        <b/>
        <sz val="10"/>
        <color theme="1"/>
        <rFont val="Arial"/>
        <family val="2"/>
      </rPr>
      <t>p</t>
    </r>
    <r>
      <rPr>
        <b/>
        <vertAlign val="subscript"/>
        <sz val="10"/>
        <color theme="1"/>
        <rFont val="Arial"/>
        <family val="2"/>
      </rPr>
      <t>a</t>
    </r>
  </si>
  <si>
    <r>
      <rPr>
        <sz val="10"/>
        <color theme="1"/>
        <rFont val="Arial"/>
        <family val="2"/>
      </rPr>
      <t>P</t>
    </r>
    <r>
      <rPr>
        <vertAlign val="subscript"/>
        <sz val="10"/>
        <color theme="1"/>
        <rFont val="Arial"/>
        <family val="2"/>
      </rPr>
      <t>a</t>
    </r>
  </si>
  <si>
    <t>Marche à suivre pour obtenir le solveur :</t>
  </si>
  <si>
    <t xml:space="preserve">1. Fichier/Options </t>
  </si>
  <si>
    <t>2. Compléments</t>
  </si>
  <si>
    <t>3. Compléments : en bas de l'écran, choisir Compléments Excel : Atteindre</t>
  </si>
  <si>
    <t>4. Cochez "Complément Solveur" puis [OK]</t>
  </si>
  <si>
    <t>5. Dès lors, le solveur apparaît dans le menu "Données", rubrique du ruban "Analyse"</t>
  </si>
  <si>
    <t>Elasticités-prix (Ep, Epm)</t>
  </si>
  <si>
    <t>Diverses mesures d'élasticités de la demande</t>
  </si>
  <si>
    <t>Epp</t>
  </si>
  <si>
    <t>(ou utilisez le solveur…)</t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</si>
  <si>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Elasticité-prix (Ep) (à la hausse)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</si>
  <si>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Elasticité-prix (Ep) (à la baisse)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</si>
  <si>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Elasticité-prix moyenne (Epm)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</si>
  <si>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Elasticité-prix ponctuelle (Epp)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</si>
  <si>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Calcul de la DT ou la RT maximum : 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</si>
  <si>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Elasticité-revenu (Er)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</si>
  <si>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Elasticité-prix croisée (E</t>
    </r>
    <r>
      <rPr>
        <vertAlign val="subscript"/>
        <sz val="10"/>
        <color theme="1"/>
        <rFont val="Arial"/>
        <family val="2"/>
      </rPr>
      <t>ba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</si>
  <si>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>Elasticité-prix croisée (E</t>
    </r>
    <r>
      <rPr>
        <vertAlign val="subscript"/>
        <sz val="10"/>
        <color theme="1"/>
        <rFont val="Arial"/>
        <family val="2"/>
      </rPr>
      <t>ba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</si>
  <si>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Q</t>
    </r>
  </si>
  <si>
    <t>Version au 24.09.2023</t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</si>
  <si>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Fonction de demande</t>
    </r>
  </si>
  <si>
    <t>r</t>
  </si>
  <si>
    <r>
      <rPr>
        <b/>
        <sz val="10"/>
        <color theme="1"/>
        <rFont val="Wingdings"/>
        <charset val="2"/>
      </rPr>
      <t>ð</t>
    </r>
    <r>
      <rPr>
        <b/>
        <sz val="10"/>
        <color theme="1"/>
        <rFont val="Arial"/>
        <family val="2"/>
      </rPr>
      <t xml:space="preserve"> q</t>
    </r>
    <r>
      <rPr>
        <b/>
        <vertAlign val="sub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= </t>
    </r>
  </si>
  <si>
    <r>
      <rPr>
        <b/>
        <sz val="10"/>
        <color theme="1"/>
        <rFont val="Wingdings"/>
        <charset val="2"/>
      </rPr>
      <t>ð</t>
    </r>
    <r>
      <rPr>
        <b/>
        <sz val="10"/>
        <color theme="1"/>
        <rFont val="Arial"/>
        <family val="2"/>
      </rPr>
      <t xml:space="preserve"> q</t>
    </r>
    <r>
      <rPr>
        <sz val="10"/>
        <color theme="1"/>
        <rFont val="Arial"/>
        <family val="2"/>
      </rPr>
      <t xml:space="preserve"> = 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</si>
  <si>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Q</t>
    </r>
    <r>
      <rPr>
        <vertAlign val="subscript"/>
        <sz val="10"/>
        <color theme="1"/>
        <rFont val="Arial"/>
        <family val="2"/>
      </rPr>
      <t>b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</si>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</sst>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;\ \-#\ ##0.00"/>
    <numFmt numFmtId="165" formatCode="\+#\ ##0.00;\ \-#\ ##0.00"/>
    <numFmt numFmtId="166" formatCode="#\ ##0.00"/>
  </numFmts>
  <fonts count="16">
    <font>
      <sz val="10"/>
      <color rgb="FF000000"/>
      <name val="Arial"/>
      <scheme val="minor"/>
    </font>
    <font>
      <sz val="2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vertAlign val="sub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0"/>
      <color theme="1"/>
      <name val="Wingdings"/>
      <charset val="2"/>
    </font>
    <font>
      <sz val="10"/>
      <color theme="1"/>
      <name val="Arial"/>
      <family val="2"/>
      <charset val="2"/>
    </font>
    <font>
      <sz val="10"/>
      <color rgb="FFB7B7B7"/>
      <name val="Arial"/>
      <family val="2"/>
    </font>
    <font>
      <b/>
      <sz val="10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7" fillId="3" borderId="5" xfId="0" applyNumberFormat="1" applyFont="1" applyFill="1" applyBorder="1" applyAlignment="1" applyProtection="1">
      <alignment horizontal="center" vertical="center"/>
      <protection locked="0"/>
    </xf>
    <xf numFmtId="164" fontId="7" fillId="3" borderId="5" xfId="0" applyNumberFormat="1" applyFont="1" applyFill="1" applyBorder="1" applyAlignment="1" applyProtection="1">
      <alignment horizontal="center" vertical="center"/>
      <protection locked="0"/>
    </xf>
    <xf numFmtId="165" fontId="7" fillId="3" borderId="5" xfId="0" applyNumberFormat="1" applyFont="1" applyFill="1" applyBorder="1" applyAlignment="1" applyProtection="1">
      <alignment horizontal="center" vertical="center"/>
      <protection locked="0"/>
    </xf>
    <xf numFmtId="2" fontId="7" fillId="3" borderId="6" xfId="0" applyNumberFormat="1" applyFont="1" applyFill="1" applyBorder="1" applyAlignment="1" applyProtection="1">
      <alignment horizontal="center" vertical="center"/>
      <protection locked="0"/>
    </xf>
    <xf numFmtId="2" fontId="7" fillId="3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horizontal="right" vertical="center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2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4" fontId="7" fillId="4" borderId="5" xfId="0" applyNumberFormat="1" applyFont="1" applyFill="1" applyBorder="1" applyAlignment="1" applyProtection="1">
      <alignment horizontal="center" vertical="center"/>
      <protection hidden="1"/>
    </xf>
    <xf numFmtId="166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6" fontId="7" fillId="4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3" fillId="2" borderId="4" xfId="0" applyFont="1" applyFill="1" applyBorder="1" applyAlignment="1" applyProtection="1">
      <alignment vertical="center"/>
      <protection hidden="1"/>
    </xf>
    <xf numFmtId="0" fontId="13" fillId="2" borderId="0" xfId="0" applyFont="1" applyFill="1" applyAlignment="1">
      <alignment vertical="center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165" fontId="7" fillId="3" borderId="8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right" vertical="center"/>
      <protection hidden="1"/>
    </xf>
    <xf numFmtId="0" fontId="14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7" fillId="4" borderId="9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5" fontId="7" fillId="4" borderId="9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8</xdr:row>
      <xdr:rowOff>28575</xdr:rowOff>
    </xdr:from>
    <xdr:to>
      <xdr:col>17</xdr:col>
      <xdr:colOff>130577</xdr:colOff>
      <xdr:row>33</xdr:row>
      <xdr:rowOff>320675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8B22E42-E8B9-4E77-99EA-F6030F173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2085975"/>
          <a:ext cx="8093477" cy="584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21"/>
  <sheetViews>
    <sheetView showGridLines="0" tabSelected="1" workbookViewId="0">
      <selection activeCell="B6" sqref="B6"/>
    </sheetView>
  </sheetViews>
  <sheetFormatPr baseColWidth="10" defaultColWidth="12.6328125" defaultRowHeight="15" customHeight="1"/>
  <cols>
    <col min="1" max="1" width="18.6328125" style="19" customWidth="1"/>
    <col min="2" max="3" width="12.6328125" style="19" customWidth="1"/>
    <col min="4" max="4" width="17.08984375" style="19" customWidth="1"/>
    <col min="5" max="5" width="15.36328125" style="19" customWidth="1"/>
    <col min="6" max="6" width="12.6328125" style="19" customWidth="1"/>
    <col min="7" max="7" width="17.08984375" style="19" customWidth="1"/>
    <col min="8" max="8" width="4.08984375" style="19" customWidth="1"/>
    <col min="9" max="16384" width="12.6328125" style="19"/>
  </cols>
  <sheetData>
    <row r="1" spans="1:26" ht="36" customHeight="1">
      <c r="A1" s="24" t="s">
        <v>34</v>
      </c>
      <c r="B1" s="42"/>
      <c r="C1" s="42"/>
      <c r="D1" s="42"/>
      <c r="E1" s="42"/>
      <c r="F1" s="42"/>
      <c r="G1" s="43"/>
      <c r="H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>
      <c r="A2" s="35" t="s">
        <v>46</v>
      </c>
      <c r="B2" s="44"/>
      <c r="C2" s="44"/>
      <c r="D2" s="44"/>
      <c r="E2" s="44"/>
      <c r="F2" s="44"/>
      <c r="G2" s="44"/>
      <c r="H2" s="6"/>
      <c r="I2" s="1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45" t="s">
        <v>33</v>
      </c>
      <c r="B3" s="6"/>
      <c r="C3" s="6"/>
      <c r="D3" s="6"/>
      <c r="E3" s="6"/>
      <c r="F3" s="6"/>
      <c r="G3" s="6"/>
      <c r="H3" s="6"/>
      <c r="I3" s="18" t="s">
        <v>27</v>
      </c>
      <c r="J3" s="46"/>
      <c r="K3" s="46"/>
      <c r="L3" s="46"/>
      <c r="M3" s="4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7"/>
      <c r="B4" s="25" t="s">
        <v>0</v>
      </c>
      <c r="C4" s="43"/>
      <c r="D4" s="8"/>
      <c r="E4" s="9"/>
      <c r="F4" s="9"/>
      <c r="G4" s="9"/>
      <c r="H4" s="6"/>
      <c r="I4" s="18" t="s">
        <v>28</v>
      </c>
      <c r="J4" s="46"/>
      <c r="K4" s="46"/>
      <c r="L4" s="46"/>
      <c r="M4" s="4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7"/>
      <c r="B5" s="8" t="s">
        <v>1</v>
      </c>
      <c r="C5" s="8" t="s">
        <v>2</v>
      </c>
      <c r="D5" s="40" t="s">
        <v>47</v>
      </c>
      <c r="E5" s="47"/>
      <c r="F5" s="47"/>
      <c r="G5" s="47"/>
      <c r="H5" s="6"/>
      <c r="I5" s="18" t="s">
        <v>29</v>
      </c>
      <c r="J5" s="46"/>
      <c r="K5" s="46"/>
      <c r="L5" s="46"/>
      <c r="M5" s="4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10" t="s">
        <v>3</v>
      </c>
      <c r="B6" s="1"/>
      <c r="C6" s="1"/>
      <c r="D6" s="40" t="s">
        <v>50</v>
      </c>
      <c r="E6" s="37" t="str">
        <f>IF(ISERROR(ROUND((C7-B7)/(C6-B6),2)),"-",ROUND((C7-B7)/(C6-B6),2))</f>
        <v>-</v>
      </c>
      <c r="F6" s="38" t="s">
        <v>11</v>
      </c>
      <c r="G6" s="39" t="str">
        <f>IF(ISERROR(ROUND((C7-E6*C6),2)),"-",ROUND((C7-E6*C6),2))</f>
        <v>-</v>
      </c>
      <c r="H6" s="6"/>
      <c r="I6" s="18" t="s">
        <v>30</v>
      </c>
      <c r="J6" s="46"/>
      <c r="K6" s="46"/>
      <c r="L6" s="46"/>
      <c r="M6" s="4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10" t="s">
        <v>4</v>
      </c>
      <c r="B7" s="1"/>
      <c r="C7" s="1"/>
      <c r="D7" s="47"/>
      <c r="E7" s="48"/>
      <c r="F7" s="47"/>
      <c r="G7" s="48"/>
      <c r="H7" s="6"/>
      <c r="I7" s="18" t="s">
        <v>31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7"/>
      <c r="B8" s="7"/>
      <c r="C8" s="8" t="s">
        <v>5</v>
      </c>
      <c r="D8" s="8" t="s">
        <v>6</v>
      </c>
      <c r="E8" s="8" t="s">
        <v>7</v>
      </c>
      <c r="F8" s="9"/>
      <c r="G8" s="9"/>
      <c r="H8" s="6"/>
      <c r="I8" s="18" t="s">
        <v>32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27" t="s">
        <v>37</v>
      </c>
      <c r="B9" s="7"/>
      <c r="C9" s="11" t="str">
        <f>IF(ISERROR(((C7-B7)/B7)/((C6-B6)/B6)),"-",((C7-B7)/B7)/((C6-B6)/B6))</f>
        <v>-</v>
      </c>
      <c r="D9" s="12" t="str">
        <f t="shared" ref="D9:D11" si="0">IF(ISERROR(ROUND(ABS(C9),2)),"-",ROUND(ABS(C9),2))</f>
        <v>-</v>
      </c>
      <c r="E9" s="11" t="str">
        <f t="shared" ref="E9:E11" si="1">IF(D9="-","-",IF(D9&gt;=1,"forte","faible"))</f>
        <v>-</v>
      </c>
      <c r="F9" s="9"/>
      <c r="G9" s="9"/>
      <c r="H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27" t="s">
        <v>38</v>
      </c>
      <c r="B10" s="7"/>
      <c r="C10" s="11" t="str">
        <f>IF(ISERROR(((-C7+B7)/C7)/((-C6+B6)/C6)),"-",((-C7+B7)/C7)/((-C6+B6)/C6))</f>
        <v>-</v>
      </c>
      <c r="D10" s="12" t="str">
        <f t="shared" si="0"/>
        <v>-</v>
      </c>
      <c r="E10" s="11" t="str">
        <f t="shared" si="1"/>
        <v>-</v>
      </c>
      <c r="F10" s="9"/>
      <c r="G10" s="9"/>
      <c r="H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>
      <c r="A11" s="27" t="s">
        <v>39</v>
      </c>
      <c r="B11" s="7"/>
      <c r="C11" s="11" t="str">
        <f>IF(ISERROR((((C7-B7)/((B7+C7)/2))/(((C6-B6)/((B6+C6)/2))))),"-",(((C7-B7)/((B7+C7)/2))/(((C6-B6)/((B6+C6)/2)))))</f>
        <v>-</v>
      </c>
      <c r="D11" s="12" t="str">
        <f t="shared" si="0"/>
        <v>-</v>
      </c>
      <c r="E11" s="11" t="str">
        <f t="shared" si="1"/>
        <v>-</v>
      </c>
      <c r="F11" s="9"/>
      <c r="G11" s="9"/>
      <c r="H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26" t="s">
        <v>8</v>
      </c>
      <c r="B12" s="49"/>
      <c r="C12" s="49"/>
      <c r="D12" s="49"/>
      <c r="E12" s="49"/>
      <c r="F12" s="49"/>
      <c r="G12" s="49"/>
      <c r="H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7"/>
      <c r="B13" s="25" t="s">
        <v>0</v>
      </c>
      <c r="C13" s="43"/>
      <c r="D13" s="8"/>
      <c r="E13" s="9"/>
      <c r="F13" s="9"/>
      <c r="G13" s="9"/>
      <c r="H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>
      <c r="A14" s="7"/>
      <c r="B14" s="8" t="s">
        <v>1</v>
      </c>
      <c r="C14" s="8" t="s">
        <v>2</v>
      </c>
      <c r="D14" s="29" t="s">
        <v>9</v>
      </c>
      <c r="E14" s="29"/>
      <c r="F14" s="29"/>
      <c r="G14" s="2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10" t="s">
        <v>3</v>
      </c>
      <c r="B15" s="1"/>
      <c r="C15" s="1"/>
      <c r="D15" s="30" t="s">
        <v>10</v>
      </c>
      <c r="E15" s="32"/>
      <c r="F15" s="31" t="s">
        <v>11</v>
      </c>
      <c r="G15" s="3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34" t="s">
        <v>45</v>
      </c>
      <c r="B16" s="12">
        <f>E15*B15+G15</f>
        <v>0</v>
      </c>
      <c r="C16" s="14">
        <f>E15*C15+G15</f>
        <v>0</v>
      </c>
      <c r="D16" s="30"/>
      <c r="E16" s="32"/>
      <c r="F16" s="31"/>
      <c r="G16" s="3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7"/>
      <c r="B17" s="7"/>
      <c r="C17" s="8" t="s">
        <v>5</v>
      </c>
      <c r="D17" s="8" t="s">
        <v>6</v>
      </c>
      <c r="E17" s="8" t="s">
        <v>7</v>
      </c>
      <c r="F17" s="9"/>
      <c r="G17" s="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27" t="s">
        <v>37</v>
      </c>
      <c r="B18" s="7"/>
      <c r="C18" s="11" t="str">
        <f>IF(ISERROR(((C16-B16)/B16)/((C15-B15)/B15)),"-",((C16-B16)/B16)/((C15-B15)/B15))</f>
        <v>-</v>
      </c>
      <c r="D18" s="12" t="str">
        <f t="shared" ref="D18:D20" si="2">IF(ISERROR(ROUND(ABS(C18),2)),"-",ROUND(ABS(C18),2))</f>
        <v>-</v>
      </c>
      <c r="E18" s="11" t="str">
        <f t="shared" ref="E18:E20" si="3">IF(D18="-","-",IF(D18&gt;=1,"forte","faible"))</f>
        <v>-</v>
      </c>
      <c r="F18" s="9"/>
      <c r="G18" s="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27" t="s">
        <v>38</v>
      </c>
      <c r="B19" s="7"/>
      <c r="C19" s="11" t="str">
        <f>IF(ISERROR(((-C16+B16)/C16)/((-C15+B15)/C15)),"-",((-C16+B16)/C16)/((-C15+B15)/C15))</f>
        <v>-</v>
      </c>
      <c r="D19" s="12" t="str">
        <f t="shared" si="2"/>
        <v>-</v>
      </c>
      <c r="E19" s="11" t="str">
        <f t="shared" si="3"/>
        <v>-</v>
      </c>
      <c r="F19" s="9"/>
      <c r="G19" s="9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27" t="s">
        <v>39</v>
      </c>
      <c r="B20" s="7"/>
      <c r="C20" s="11" t="str">
        <f>IF(ISERROR((((C16-B16)/((B16+C16)/2))/(((C15-B15)/((B15+C15)/2))))),"-",(((C16-B16)/((B16+C16)/2))/(((C15-B15)/((B15+C15)/2)))))</f>
        <v>-</v>
      </c>
      <c r="D20" s="12" t="str">
        <f t="shared" si="2"/>
        <v>-</v>
      </c>
      <c r="E20" s="11" t="str">
        <f t="shared" si="3"/>
        <v>-</v>
      </c>
      <c r="F20" s="9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45" t="s">
        <v>12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7" t="s">
        <v>9</v>
      </c>
      <c r="B22" s="13" t="s">
        <v>13</v>
      </c>
      <c r="C22" s="2"/>
      <c r="D22" s="13" t="s">
        <v>11</v>
      </c>
      <c r="E22" s="3"/>
      <c r="F22" s="9"/>
      <c r="G22" s="9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7"/>
      <c r="B23" s="7"/>
      <c r="C23" s="8" t="s">
        <v>14</v>
      </c>
      <c r="D23" s="8" t="s">
        <v>5</v>
      </c>
      <c r="E23" s="8" t="s">
        <v>6</v>
      </c>
      <c r="F23" s="8" t="s">
        <v>7</v>
      </c>
      <c r="G23" s="8" t="s">
        <v>15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27" t="s">
        <v>40</v>
      </c>
      <c r="B24" s="7"/>
      <c r="C24" s="4"/>
      <c r="D24" s="11" t="str">
        <f>IF(ISERROR(($C$22)*($C$24/(C22*C24+E22))),"-",($C$22)*($C$24/(C22*C24+E22)))</f>
        <v>-</v>
      </c>
      <c r="E24" s="12" t="str">
        <f>IF(ISERROR(ROUND(ABS(D24),2)),"-",ROUND(ABS(D24),2))</f>
        <v>-</v>
      </c>
      <c r="F24" s="11" t="str">
        <f>IF(E24="-","-",IF(E24&gt;=1,"forte","faible"))</f>
        <v>-</v>
      </c>
      <c r="G24" s="15">
        <f>C24*($C$22*C24+E22)</f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20"/>
      <c r="B25" s="20"/>
      <c r="C25" s="21" t="s">
        <v>3</v>
      </c>
      <c r="D25" s="21" t="s">
        <v>4</v>
      </c>
      <c r="E25" s="21" t="s">
        <v>15</v>
      </c>
      <c r="F25" s="21" t="s">
        <v>35</v>
      </c>
      <c r="G25" s="2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28" t="s">
        <v>41</v>
      </c>
      <c r="B26" s="20"/>
      <c r="C26" s="22" t="str">
        <f>IF(ISERROR((-D26+E22)/ABS(C22)),"-",(-D26+E22)/ABS(C22))</f>
        <v>-</v>
      </c>
      <c r="D26" s="23" t="str">
        <f>IF(ISBLANK(E22),"-",E22/2)</f>
        <v>-</v>
      </c>
      <c r="E26" s="23" t="str">
        <f>IF(ISERROR(C26*D26),"-",C26*D26)</f>
        <v>-</v>
      </c>
      <c r="F26" s="23" t="str">
        <f>IF(ISERROR(C22*(C26/D26)),"-",C22*(C26/D26))</f>
        <v>-</v>
      </c>
      <c r="G26" s="2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1.5" customHeight="1">
      <c r="A27" s="20" t="s">
        <v>36</v>
      </c>
      <c r="B27" s="20"/>
      <c r="C27" s="20"/>
      <c r="D27" s="20"/>
      <c r="E27" s="20"/>
      <c r="F27" s="20"/>
      <c r="G27" s="20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>
      <c r="A28" s="45" t="s">
        <v>16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7"/>
      <c r="B29" s="25" t="s">
        <v>0</v>
      </c>
      <c r="C29" s="43"/>
      <c r="D29" s="9"/>
      <c r="E29" s="9"/>
      <c r="F29" s="9"/>
      <c r="G29" s="9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7"/>
      <c r="B30" s="8" t="s">
        <v>1</v>
      </c>
      <c r="C30" s="8" t="s">
        <v>2</v>
      </c>
      <c r="D30" s="40" t="s">
        <v>47</v>
      </c>
      <c r="E30" s="47"/>
      <c r="F30" s="47"/>
      <c r="G30" s="4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10" t="s">
        <v>4</v>
      </c>
      <c r="B31" s="1"/>
      <c r="C31" s="1"/>
      <c r="D31" s="40" t="s">
        <v>50</v>
      </c>
      <c r="E31" s="37" t="str">
        <f>IF(ISERROR(ROUND((C32-B32)/(C31-B31),2)),"-",ROUND((C32-B32)/(C31-B31),2))</f>
        <v>-</v>
      </c>
      <c r="F31" s="38" t="s">
        <v>48</v>
      </c>
      <c r="G31" s="39" t="str">
        <f>IF(ISERROR(ROUND((C32-E31*C31),2)),"-",ROUND((C32-E31*C31),2))</f>
        <v>-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10" t="s">
        <v>17</v>
      </c>
      <c r="B32" s="1"/>
      <c r="C32" s="1"/>
      <c r="D32" s="47"/>
      <c r="E32" s="48"/>
      <c r="F32" s="47"/>
      <c r="G32" s="4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7"/>
      <c r="B33" s="7"/>
      <c r="C33" s="8" t="s">
        <v>5</v>
      </c>
      <c r="D33" s="8" t="s">
        <v>18</v>
      </c>
      <c r="E33" s="8" t="s">
        <v>19</v>
      </c>
      <c r="F33" s="9"/>
      <c r="G33" s="9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1.5" customHeight="1">
      <c r="A34" s="27" t="s">
        <v>42</v>
      </c>
      <c r="B34" s="7"/>
      <c r="C34" s="11" t="str">
        <f>IF(ISERROR(((C32-B32)/B32)/((C31-B31)/B31)),"-",((C32-B32)/B32)/((C31-B31)/B31))</f>
        <v>-</v>
      </c>
      <c r="D34" s="11" t="str">
        <f>IF(C34="-","-",IF(C34&gt;=0,"bien normal","bien inférieur"))</f>
        <v>-</v>
      </c>
      <c r="E34" s="11" t="str">
        <f>IF(ISERROR(IF(ABS(C34)&gt;=1,"forte","faible")),"-",IF(ABS(C34)&gt;=1,"forte","faible"))</f>
        <v>-</v>
      </c>
      <c r="F34" s="9"/>
      <c r="G34" s="9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26" t="s">
        <v>8</v>
      </c>
      <c r="B35" s="49"/>
      <c r="C35" s="49"/>
      <c r="D35" s="49"/>
      <c r="E35" s="49"/>
      <c r="F35" s="49"/>
      <c r="G35" s="49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7"/>
      <c r="B36" s="25" t="s">
        <v>0</v>
      </c>
      <c r="C36" s="43"/>
      <c r="D36" s="7"/>
      <c r="E36" s="7"/>
      <c r="F36" s="9"/>
      <c r="G36" s="9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7"/>
      <c r="B37" s="8" t="s">
        <v>1</v>
      </c>
      <c r="C37" s="8" t="s">
        <v>2</v>
      </c>
      <c r="D37" s="29" t="s">
        <v>9</v>
      </c>
      <c r="E37" s="29"/>
      <c r="F37" s="29"/>
      <c r="G37" s="29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10" t="s">
        <v>4</v>
      </c>
      <c r="B38" s="5"/>
      <c r="C38" s="5"/>
      <c r="D38" s="36" t="s">
        <v>10</v>
      </c>
      <c r="E38" s="32"/>
      <c r="F38" s="38" t="s">
        <v>48</v>
      </c>
      <c r="G38" s="3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34" t="s">
        <v>52</v>
      </c>
      <c r="B39" s="12">
        <f>E38*B38+G38</f>
        <v>0</v>
      </c>
      <c r="C39" s="14">
        <f>E38*C38+G38</f>
        <v>0</v>
      </c>
      <c r="D39" s="47"/>
      <c r="E39" s="32"/>
      <c r="F39" s="47"/>
      <c r="G39" s="3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7"/>
      <c r="B40" s="7"/>
      <c r="C40" s="8" t="s">
        <v>5</v>
      </c>
      <c r="D40" s="8" t="s">
        <v>18</v>
      </c>
      <c r="E40" s="8" t="s">
        <v>19</v>
      </c>
      <c r="F40" s="8"/>
      <c r="G40" s="8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1.5" customHeight="1">
      <c r="A41" s="27" t="s">
        <v>42</v>
      </c>
      <c r="B41" s="7"/>
      <c r="C41" s="11" t="str">
        <f>IF(ISERROR(((C39-B39)/B39)/((C38-B38)/B38)),"-",((C39-B39)/B39)/((C38-B38)/B38))</f>
        <v>-</v>
      </c>
      <c r="D41" s="11" t="str">
        <f>IF(C41="-","-",IF(C41&gt;=0,"bien normal","bien inférieur"))</f>
        <v>-</v>
      </c>
      <c r="E41" s="11" t="str">
        <f>IF(ISERROR(IF(ABS(C41)&gt;=1,"forte","faible")),"-",IF(ABS(C41)&gt;=1,"forte","faible"))</f>
        <v>-</v>
      </c>
      <c r="F41" s="8"/>
      <c r="G41" s="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>
      <c r="A42" s="45" t="s">
        <v>20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7"/>
      <c r="B43" s="25" t="s">
        <v>21</v>
      </c>
      <c r="C43" s="43"/>
      <c r="D43" s="9"/>
      <c r="E43" s="9"/>
      <c r="F43" s="9"/>
      <c r="G43" s="9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7"/>
      <c r="B44" s="8" t="s">
        <v>1</v>
      </c>
      <c r="C44" s="8" t="s">
        <v>2</v>
      </c>
      <c r="D44" s="40" t="s">
        <v>47</v>
      </c>
      <c r="E44" s="47"/>
      <c r="F44" s="47"/>
      <c r="G44" s="4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10" t="s">
        <v>22</v>
      </c>
      <c r="B45" s="1"/>
      <c r="C45" s="1"/>
      <c r="D45" s="41" t="s">
        <v>49</v>
      </c>
      <c r="E45" s="37" t="str">
        <f>IF(ISERROR(ROUND((C46-B46)/(C45-B45),2)),"-",ROUND((C46-B46)/(C45-B45),2))</f>
        <v>-</v>
      </c>
      <c r="F45" s="31" t="s">
        <v>25</v>
      </c>
      <c r="G45" s="39" t="str">
        <f>IF(ISERROR(ROUND((C46-E45*C45),2)),"-",ROUND((C46-E45*C45),2))</f>
        <v>-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10" t="s">
        <v>23</v>
      </c>
      <c r="B46" s="1"/>
      <c r="C46" s="1"/>
      <c r="D46" s="30"/>
      <c r="E46" s="48"/>
      <c r="F46" s="31"/>
      <c r="G46" s="4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1.5" customHeight="1">
      <c r="A47" s="7"/>
      <c r="B47" s="7"/>
      <c r="C47" s="8" t="s">
        <v>5</v>
      </c>
      <c r="D47" s="8" t="s">
        <v>18</v>
      </c>
      <c r="E47" s="8" t="s">
        <v>19</v>
      </c>
      <c r="F47" s="9"/>
      <c r="G47" s="9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27" t="s">
        <v>43</v>
      </c>
      <c r="B48" s="7"/>
      <c r="C48" s="11" t="str">
        <f>IF(ISERROR(((C46-B46)/B46)/((C45-B45)/B45)),"-",((C46-B46)/B46)/((C45-B45)/B45))</f>
        <v>-</v>
      </c>
      <c r="D48" s="16" t="str">
        <f>IF(C48="-","-",IF(C48&gt;=0,"biens substituables","biens complémentaires"))</f>
        <v>-</v>
      </c>
      <c r="E48" s="11" t="str">
        <f>IF(ISERROR(IF(ABS(C48)&gt;=1,"forte","faible")),"-",IF(ABS(C48)&gt;=1,"forte","faible"))</f>
        <v>-</v>
      </c>
      <c r="F48" s="9"/>
      <c r="G48" s="9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>
      <c r="A49" s="26" t="s">
        <v>8</v>
      </c>
      <c r="B49" s="49"/>
      <c r="C49" s="49"/>
      <c r="D49" s="49"/>
      <c r="E49" s="49"/>
      <c r="F49" s="49"/>
      <c r="G49" s="49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7"/>
      <c r="B50" s="25" t="s">
        <v>21</v>
      </c>
      <c r="C50" s="43"/>
      <c r="D50" s="7"/>
      <c r="E50" s="7"/>
      <c r="F50" s="9"/>
      <c r="G50" s="9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7"/>
      <c r="B51" s="8" t="s">
        <v>1</v>
      </c>
      <c r="C51" s="8" t="s">
        <v>2</v>
      </c>
      <c r="D51" s="29" t="s">
        <v>9</v>
      </c>
      <c r="E51" s="29"/>
      <c r="F51" s="29"/>
      <c r="G51" s="29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10" t="s">
        <v>26</v>
      </c>
      <c r="B52" s="5"/>
      <c r="C52" s="5"/>
      <c r="D52" s="30" t="s">
        <v>24</v>
      </c>
      <c r="E52" s="32"/>
      <c r="F52" s="31" t="s">
        <v>25</v>
      </c>
      <c r="G52" s="33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34" t="s">
        <v>51</v>
      </c>
      <c r="B53" s="12">
        <f>E52*B52+G52</f>
        <v>0</v>
      </c>
      <c r="C53" s="14">
        <f>E52*C52+G52</f>
        <v>0</v>
      </c>
      <c r="D53" s="30"/>
      <c r="E53" s="32"/>
      <c r="F53" s="31"/>
      <c r="G53" s="33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1.5" customHeight="1">
      <c r="A54" s="7"/>
      <c r="B54" s="7"/>
      <c r="C54" s="8" t="s">
        <v>5</v>
      </c>
      <c r="D54" s="8" t="s">
        <v>18</v>
      </c>
      <c r="E54" s="8" t="s">
        <v>19</v>
      </c>
      <c r="F54" s="8"/>
      <c r="G54" s="8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27" t="s">
        <v>44</v>
      </c>
      <c r="B55" s="7"/>
      <c r="C55" s="11" t="str">
        <f>IF(ISERROR(((C53-B53)/B53)/((C52-B52)/B52)),"-",((C53-B53)/B53)/((C52-B52)/B52))</f>
        <v>-</v>
      </c>
      <c r="D55" s="16" t="str">
        <f>IF(C55="-","-",IF(C55&gt;=0,"biens substituables","biens complémentaires"))</f>
        <v>-</v>
      </c>
      <c r="E55" s="11" t="str">
        <f>IF(ISERROR(IF(ABS(C55)&gt;=1,"forte","faible")),"-",IF(ABS(C55)&gt;=1,"forte","faible"))</f>
        <v>-</v>
      </c>
      <c r="F55" s="8"/>
      <c r="G55" s="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1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1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1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1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1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1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5.7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5.7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5.7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5.7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5.7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5.7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5.7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5.7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15.7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15.7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15.7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15.7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15" customHeight="1">
      <c r="A1021" s="6"/>
      <c r="B1021" s="6"/>
      <c r="C1021" s="6"/>
      <c r="D1021" s="6"/>
      <c r="E1021" s="6"/>
      <c r="F1021" s="6"/>
      <c r="G1021" s="6"/>
    </row>
  </sheetData>
  <mergeCells count="41">
    <mergeCell ref="D38:D39"/>
    <mergeCell ref="E38:E39"/>
    <mergeCell ref="F38:F39"/>
    <mergeCell ref="G38:G39"/>
    <mergeCell ref="B50:C50"/>
    <mergeCell ref="D15:D16"/>
    <mergeCell ref="E15:E16"/>
    <mergeCell ref="F15:F16"/>
    <mergeCell ref="G15:G16"/>
    <mergeCell ref="D30:G30"/>
    <mergeCell ref="D31:D32"/>
    <mergeCell ref="E31:E32"/>
    <mergeCell ref="F31:F32"/>
    <mergeCell ref="G31:G32"/>
    <mergeCell ref="D44:G44"/>
    <mergeCell ref="D45:D46"/>
    <mergeCell ref="E45:E46"/>
    <mergeCell ref="F45:F46"/>
    <mergeCell ref="G45:G46"/>
    <mergeCell ref="A35:G35"/>
    <mergeCell ref="D52:D53"/>
    <mergeCell ref="E52:E53"/>
    <mergeCell ref="F52:F53"/>
    <mergeCell ref="G52:G53"/>
    <mergeCell ref="D51:G51"/>
    <mergeCell ref="A1:G1"/>
    <mergeCell ref="B4:C4"/>
    <mergeCell ref="B29:C29"/>
    <mergeCell ref="B43:C43"/>
    <mergeCell ref="A49:G49"/>
    <mergeCell ref="A12:G12"/>
    <mergeCell ref="D14:G14"/>
    <mergeCell ref="B13:C13"/>
    <mergeCell ref="A2:G2"/>
    <mergeCell ref="D5:G5"/>
    <mergeCell ref="D6:D7"/>
    <mergeCell ref="E6:E7"/>
    <mergeCell ref="F6:F7"/>
    <mergeCell ref="G6:G7"/>
    <mergeCell ref="B36:C36"/>
    <mergeCell ref="D37:G37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Calculs</vt:lpstr>
      <vt:lpstr>Calculs!solver_adj</vt:lpstr>
      <vt:lpstr>Calculs!solver_lhs1</vt:lpstr>
      <vt:lpstr>Calculs!solver_opt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Fischer</dc:creator>
  <cp:lastModifiedBy>Thomas Fischer</cp:lastModifiedBy>
  <dcterms:created xsi:type="dcterms:W3CDTF">2023-09-18T20:59:50Z</dcterms:created>
  <dcterms:modified xsi:type="dcterms:W3CDTF">2023-09-24T07:51:51Z</dcterms:modified>
</cp:coreProperties>
</file>